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ydakt\MGP\Lect\EXCEL\"/>
    </mc:Choice>
  </mc:AlternateContent>
  <bookViews>
    <workbookView xWindow="285" yWindow="60" windowWidth="13980" windowHeight="7920"/>
  </bookViews>
  <sheets>
    <sheet name="Calc" sheetId="1" r:id="rId1"/>
    <sheet name="Calc Final" sheetId="6" r:id="rId2"/>
  </sheets>
  <calcPr calcId="162913"/>
</workbook>
</file>

<file path=xl/calcChain.xml><?xml version="1.0" encoding="utf-8"?>
<calcChain xmlns="http://schemas.openxmlformats.org/spreadsheetml/2006/main">
  <c r="H13" i="6" l="1"/>
  <c r="C20" i="6" s="1"/>
  <c r="F13" i="6"/>
  <c r="C13" i="6"/>
  <c r="H11" i="6"/>
  <c r="F11" i="6"/>
  <c r="E11" i="6"/>
  <c r="C11" i="6"/>
  <c r="E7" i="6"/>
  <c r="D7" i="6"/>
  <c r="E13" i="6" s="1"/>
  <c r="C7" i="6"/>
  <c r="F6" i="6"/>
  <c r="D13" i="6" s="1"/>
  <c r="F5" i="6"/>
  <c r="D11" i="6" s="1"/>
  <c r="F4" i="6"/>
  <c r="I11" i="6" l="1"/>
  <c r="I13" i="6"/>
  <c r="E20" i="6" l="1"/>
  <c r="D22" i="6" s="1"/>
  <c r="D23" i="6" s="1"/>
  <c r="D24" i="6" s="1"/>
  <c r="E29" i="6" l="1"/>
  <c r="C29" i="6"/>
  <c r="D28" i="6"/>
  <c r="E27" i="6"/>
  <c r="C27" i="6"/>
  <c r="D29" i="6"/>
  <c r="E28" i="6"/>
  <c r="C28" i="6"/>
  <c r="D27" i="6"/>
  <c r="F6" i="1"/>
  <c r="F5" i="1"/>
  <c r="F4" i="1"/>
  <c r="E7" i="1"/>
  <c r="D7" i="1"/>
  <c r="C7" i="1"/>
</calcChain>
</file>

<file path=xl/sharedStrings.xml><?xml version="1.0" encoding="utf-8"?>
<sst xmlns="http://schemas.openxmlformats.org/spreadsheetml/2006/main" count="91" uniqueCount="40">
  <si>
    <t>Origin</t>
  </si>
  <si>
    <t>zone</t>
  </si>
  <si>
    <t>2-1</t>
  </si>
  <si>
    <t>Tij</t>
  </si>
  <si>
    <t>Oi</t>
  </si>
  <si>
    <t>Dj</t>
  </si>
  <si>
    <t>dij</t>
  </si>
  <si>
    <t>ln(dij)</t>
  </si>
  <si>
    <t>3-2</t>
  </si>
  <si>
    <t>L=</t>
  </si>
  <si>
    <t>K=</t>
  </si>
  <si>
    <t>Dest</t>
  </si>
  <si>
    <t>R1</t>
  </si>
  <si>
    <t>R2</t>
  </si>
  <si>
    <t>R1-R2</t>
  </si>
  <si>
    <t>a1</t>
  </si>
  <si>
    <t>b1</t>
  </si>
  <si>
    <t>a2</t>
  </si>
  <si>
    <t>b2</t>
  </si>
  <si>
    <t>y=a1*x+b1</t>
  </si>
  <si>
    <t>y=a2*x+b2</t>
  </si>
  <si>
    <t>y-y=(a1-a2)*x +(b1-b2)</t>
  </si>
  <si>
    <t>*L  =</t>
  </si>
  <si>
    <t>y=</t>
  </si>
  <si>
    <t>T21=K*O2*D1*d21^(-L)</t>
  </si>
  <si>
    <t>T32=K*O3*D2*d32^(-L)</t>
  </si>
  <si>
    <t>T23=K*O2*D3*d23^(-L)</t>
  </si>
  <si>
    <t>T13=K*O1*D3*d13^(-L)</t>
  </si>
  <si>
    <t>Cost Matrix (dij)</t>
  </si>
  <si>
    <t>Given Trip Matrix (Tij)</t>
  </si>
  <si>
    <t>ln(K)=</t>
  </si>
  <si>
    <t>ln(Tij/Oi*Dj))</t>
  </si>
  <si>
    <t>L=x</t>
  </si>
  <si>
    <t>ln(K)=y</t>
  </si>
  <si>
    <t>ln(K)=ln(d21)*L+ln(T21/O2*D1))</t>
  </si>
  <si>
    <t>y=a*x+b</t>
  </si>
  <si>
    <t>(a2-a1)*x =(b1-b2)</t>
  </si>
  <si>
    <r>
      <rPr>
        <b/>
        <sz val="14"/>
        <color rgb="FFFF0000"/>
        <rFont val="Calibri"/>
        <family val="2"/>
        <charset val="238"/>
        <scheme val="minor"/>
      </rPr>
      <t>ln(K)</t>
    </r>
    <r>
      <rPr>
        <b/>
        <sz val="14"/>
        <color theme="1"/>
        <rFont val="Calibri"/>
        <family val="2"/>
        <scheme val="minor"/>
      </rPr>
      <t>=ln(dij)*</t>
    </r>
    <r>
      <rPr>
        <b/>
        <sz val="14"/>
        <color rgb="FFFF0000"/>
        <rFont val="Calibri"/>
        <family val="2"/>
        <charset val="238"/>
        <scheme val="minor"/>
      </rPr>
      <t>L</t>
    </r>
    <r>
      <rPr>
        <b/>
        <sz val="14"/>
        <color theme="1"/>
        <rFont val="Calibri"/>
        <family val="2"/>
        <scheme val="minor"/>
      </rPr>
      <t>+ln(Tij/Oi*Dj))</t>
    </r>
  </si>
  <si>
    <t xml:space="preserve">    y=a1*x+b1</t>
  </si>
  <si>
    <t xml:space="preserve">    K=exp(y)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</si>
</sst>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"/>
  </numFmts>
  <fonts count="8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38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2"/>
      <color rgb="FF000000"/>
      <name val="Verdana"/>
      <family val="2"/>
      <charset val="238"/>
    </font>
    <font>
      <b/>
      <sz val="14"/>
      <color rgb="FFFF0000"/>
      <name val="Calibri"/>
      <family val="2"/>
      <scheme val="minor"/>
    </font>
    <font>
      <b/>
      <sz val="14"/>
      <color rgb="FFFF000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199EB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16" fontId="3" fillId="0" borderId="0" xfId="0" quotePrefix="1" applyNumberFormat="1" applyFont="1" applyAlignment="1">
      <alignment horizontal="center"/>
    </xf>
    <xf numFmtId="0" fontId="3" fillId="0" borderId="0" xfId="0" quotePrefix="1" applyFont="1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4" fillId="0" borderId="0" xfId="0" applyFont="1"/>
    <xf numFmtId="0" fontId="2" fillId="6" borderId="0" xfId="0" applyFont="1" applyFill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Fill="1" applyAlignment="1">
      <alignment horizontal="center"/>
    </xf>
    <xf numFmtId="0" fontId="3" fillId="9" borderId="0" xfId="0" applyFont="1" applyFill="1"/>
    <xf numFmtId="0" fontId="0" fillId="0" borderId="0" xfId="0" applyFill="1"/>
    <xf numFmtId="0" fontId="3" fillId="0" borderId="0" xfId="0" quotePrefix="1" applyFont="1" applyAlignment="1">
      <alignment horizontal="left"/>
    </xf>
    <xf numFmtId="0" fontId="2" fillId="0" borderId="2" xfId="0" applyFont="1" applyBorder="1" applyAlignment="1">
      <alignment horizontal="center"/>
    </xf>
    <xf numFmtId="164" fontId="2" fillId="0" borderId="2" xfId="0" applyNumberFormat="1" applyFont="1" applyFill="1" applyBorder="1"/>
    <xf numFmtId="0" fontId="2" fillId="0" borderId="0" xfId="0" applyFont="1" applyAlignment="1">
      <alignment horizontal="right"/>
    </xf>
    <xf numFmtId="0" fontId="3" fillId="3" borderId="1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10" borderId="0" xfId="0" applyFont="1" applyFill="1" applyAlignment="1">
      <alignment horizontal="right"/>
    </xf>
    <xf numFmtId="0" fontId="2" fillId="1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3" fillId="0" borderId="0" xfId="0" applyFont="1" applyFill="1"/>
    <xf numFmtId="0" fontId="5" fillId="0" borderId="0" xfId="0" applyFont="1"/>
    <xf numFmtId="0" fontId="1" fillId="11" borderId="1" xfId="0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/>
    <xf numFmtId="0" fontId="7" fillId="0" borderId="0" xfId="0" applyFont="1" applyAlignment="1">
      <alignment horizontal="left"/>
    </xf>
    <xf numFmtId="0" fontId="3" fillId="0" borderId="0" xfId="0" applyFont="1" applyBorder="1"/>
    <xf numFmtId="0" fontId="2" fillId="0" borderId="0" xfId="0" applyFont="1" applyFill="1" applyBorder="1"/>
    <xf numFmtId="0" fontId="4" fillId="0" borderId="0" xfId="0" applyFont="1" applyBorder="1"/>
    <xf numFmtId="0" fontId="0" fillId="0" borderId="0" xfId="0" applyBorder="1"/>
    <xf numFmtId="0" fontId="0" fillId="0" borderId="0" xfId="0" applyFill="1" applyBorder="1"/>
    <xf numFmtId="2" fontId="2" fillId="0" borderId="0" xfId="0" applyNumberFormat="1" applyFont="1" applyFill="1" applyBorder="1"/>
    <xf numFmtId="0" fontId="7" fillId="0" borderId="0" xfId="0" applyFont="1"/>
    <xf numFmtId="0" fontId="2" fillId="8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199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tabSelected="1" topLeftCell="A6" zoomScale="80" zoomScaleNormal="80" workbookViewId="0">
      <selection activeCell="H15" sqref="H15"/>
    </sheetView>
  </sheetViews>
  <sheetFormatPr defaultRowHeight="15" x14ac:dyDescent="0.25"/>
  <cols>
    <col min="1" max="1" width="3.42578125" customWidth="1"/>
    <col min="2" max="2" width="9.5703125" customWidth="1"/>
    <col min="3" max="5" width="13.5703125" customWidth="1"/>
    <col min="7" max="7" width="4" customWidth="1"/>
    <col min="8" max="8" width="11.42578125" customWidth="1"/>
    <col min="9" max="9" width="16.7109375" customWidth="1"/>
    <col min="10" max="10" width="11.7109375" customWidth="1"/>
    <col min="11" max="11" width="14.5703125" customWidth="1"/>
    <col min="15" max="15" width="14.28515625" bestFit="1" customWidth="1"/>
  </cols>
  <sheetData>
    <row r="1" spans="1:15" ht="5.25" customHeight="1" x14ac:dyDescent="0.25"/>
    <row r="2" spans="1:15" ht="18.75" x14ac:dyDescent="0.3">
      <c r="C2" s="1" t="s">
        <v>29</v>
      </c>
      <c r="D2" s="2"/>
      <c r="H2" s="2"/>
      <c r="I2" s="1" t="s">
        <v>28</v>
      </c>
      <c r="J2" s="2"/>
      <c r="K2" s="2"/>
    </row>
    <row r="3" spans="1:15" ht="18.75" x14ac:dyDescent="0.3">
      <c r="B3" s="15" t="s">
        <v>1</v>
      </c>
      <c r="C3" s="14">
        <v>1</v>
      </c>
      <c r="D3" s="14">
        <v>2</v>
      </c>
      <c r="E3" s="14">
        <v>3</v>
      </c>
      <c r="F3" s="3" t="s">
        <v>0</v>
      </c>
      <c r="G3" s="3"/>
      <c r="H3" s="27" t="s">
        <v>1</v>
      </c>
      <c r="I3" s="32">
        <v>1</v>
      </c>
      <c r="J3" s="32">
        <v>2</v>
      </c>
      <c r="K3" s="32">
        <v>3</v>
      </c>
    </row>
    <row r="4" spans="1:15" ht="18.75" x14ac:dyDescent="0.3">
      <c r="B4" s="13">
        <v>1</v>
      </c>
      <c r="C4" s="4">
        <v>3413</v>
      </c>
      <c r="D4" s="4">
        <v>126</v>
      </c>
      <c r="E4" s="4">
        <v>231</v>
      </c>
      <c r="F4" s="10">
        <f>SUM(C4:E4)</f>
        <v>3770</v>
      </c>
      <c r="G4" s="19"/>
      <c r="H4" s="31">
        <v>1</v>
      </c>
      <c r="I4" s="5">
        <v>7</v>
      </c>
      <c r="J4" s="5">
        <v>25</v>
      </c>
      <c r="K4" s="5">
        <v>31</v>
      </c>
    </row>
    <row r="5" spans="1:15" ht="18.75" x14ac:dyDescent="0.3">
      <c r="B5" s="13">
        <v>2</v>
      </c>
      <c r="C5" s="38">
        <v>151</v>
      </c>
      <c r="D5" s="4">
        <v>564</v>
      </c>
      <c r="E5" s="4">
        <v>729</v>
      </c>
      <c r="F5" s="10">
        <f t="shared" ref="F5:F6" si="0">SUM(C5:E5)</f>
        <v>1444</v>
      </c>
      <c r="G5" s="19"/>
      <c r="H5" s="31">
        <v>2</v>
      </c>
      <c r="I5" s="5">
        <v>29</v>
      </c>
      <c r="J5" s="5">
        <v>5</v>
      </c>
      <c r="K5" s="5">
        <v>8.3000000000000007</v>
      </c>
    </row>
    <row r="6" spans="1:15" ht="18.75" x14ac:dyDescent="0.3">
      <c r="B6" s="13">
        <v>3</v>
      </c>
      <c r="C6" s="4">
        <v>435</v>
      </c>
      <c r="D6" s="38">
        <v>289</v>
      </c>
      <c r="E6" s="4">
        <v>1806</v>
      </c>
      <c r="F6" s="10">
        <f t="shared" si="0"/>
        <v>2530</v>
      </c>
      <c r="G6" s="19"/>
      <c r="H6" s="31">
        <v>3</v>
      </c>
      <c r="I6" s="5">
        <v>21</v>
      </c>
      <c r="J6" s="5">
        <v>11</v>
      </c>
      <c r="K6" s="5">
        <v>6.5</v>
      </c>
    </row>
    <row r="7" spans="1:15" ht="18.75" x14ac:dyDescent="0.3">
      <c r="B7" s="3" t="s">
        <v>11</v>
      </c>
      <c r="C7" s="11">
        <f>SUM(C4:C6)</f>
        <v>3999</v>
      </c>
      <c r="D7" s="11">
        <f t="shared" ref="D7:E7" si="1">SUM(D4:D6)</f>
        <v>979</v>
      </c>
      <c r="E7" s="11">
        <f t="shared" si="1"/>
        <v>2766</v>
      </c>
      <c r="F7" s="3"/>
      <c r="G7" s="21"/>
    </row>
    <row r="8" spans="1:15" ht="7.5" customHeight="1" x14ac:dyDescent="0.3">
      <c r="B8" s="2"/>
      <c r="C8" s="2"/>
      <c r="D8" s="2"/>
      <c r="E8" s="2"/>
      <c r="F8" s="2"/>
      <c r="G8" s="33"/>
    </row>
    <row r="9" spans="1:15" ht="18.75" x14ac:dyDescent="0.3">
      <c r="A9" s="2"/>
      <c r="B9" s="2"/>
    </row>
    <row r="10" spans="1:15" ht="18.75" x14ac:dyDescent="0.3">
      <c r="A10" s="2"/>
      <c r="B10" s="2"/>
      <c r="C10" s="6" t="s">
        <v>3</v>
      </c>
      <c r="D10" s="6" t="s">
        <v>4</v>
      </c>
      <c r="E10" s="6" t="s">
        <v>5</v>
      </c>
      <c r="F10" s="6" t="s">
        <v>6</v>
      </c>
      <c r="G10" s="34"/>
      <c r="H10" s="6" t="s">
        <v>7</v>
      </c>
      <c r="I10" s="6" t="s">
        <v>31</v>
      </c>
      <c r="K10" s="12" t="s">
        <v>37</v>
      </c>
    </row>
    <row r="11" spans="1:15" ht="18.75" x14ac:dyDescent="0.3">
      <c r="A11" s="7" t="s">
        <v>12</v>
      </c>
      <c r="B11" s="8" t="s">
        <v>2</v>
      </c>
      <c r="C11" s="49"/>
      <c r="D11" s="50"/>
      <c r="E11" s="51"/>
      <c r="F11" s="52"/>
      <c r="G11" s="21"/>
      <c r="H11" s="25"/>
      <c r="I11" s="25"/>
      <c r="K11" s="40" t="s">
        <v>33</v>
      </c>
      <c r="L11" s="39" t="s">
        <v>32</v>
      </c>
    </row>
    <row r="12" spans="1:15" ht="18.75" x14ac:dyDescent="0.3">
      <c r="A12" s="7"/>
      <c r="B12" s="8"/>
      <c r="C12" s="21"/>
      <c r="D12" s="21"/>
      <c r="E12" s="21"/>
      <c r="F12" s="21"/>
      <c r="G12" s="21"/>
      <c r="H12" s="6" t="s">
        <v>15</v>
      </c>
      <c r="I12" s="6" t="s">
        <v>16</v>
      </c>
      <c r="K12" s="41" t="s">
        <v>35</v>
      </c>
      <c r="O12" s="37"/>
    </row>
    <row r="13" spans="1:15" ht="18.75" x14ac:dyDescent="0.3">
      <c r="A13" s="7" t="s">
        <v>13</v>
      </c>
      <c r="B13" s="9" t="s">
        <v>8</v>
      </c>
      <c r="C13" s="49"/>
      <c r="D13" s="50"/>
      <c r="E13" s="51"/>
      <c r="F13" s="52"/>
      <c r="G13" s="21"/>
      <c r="H13" s="25"/>
      <c r="I13" s="25"/>
    </row>
    <row r="14" spans="1:15" ht="18.75" x14ac:dyDescent="0.3">
      <c r="A14" s="7"/>
      <c r="B14" s="9"/>
      <c r="C14" s="21"/>
      <c r="D14" s="21"/>
      <c r="E14" s="21"/>
      <c r="F14" s="21"/>
      <c r="G14" s="21"/>
      <c r="H14" s="6" t="s">
        <v>17</v>
      </c>
      <c r="I14" s="6" t="s">
        <v>18</v>
      </c>
    </row>
    <row r="15" spans="1:15" ht="18.75" x14ac:dyDescent="0.3">
      <c r="A15" s="7" t="s">
        <v>12</v>
      </c>
      <c r="B15" s="3"/>
      <c r="C15" s="30" t="s">
        <v>19</v>
      </c>
      <c r="D15" s="3"/>
      <c r="E15" s="3"/>
      <c r="F15" s="3"/>
      <c r="G15" s="21"/>
      <c r="I15" s="2"/>
    </row>
    <row r="16" spans="1:15" ht="18.75" x14ac:dyDescent="0.3">
      <c r="A16" s="7" t="s">
        <v>13</v>
      </c>
      <c r="B16" s="3"/>
      <c r="C16" s="30" t="s">
        <v>20</v>
      </c>
      <c r="D16" s="3"/>
      <c r="E16" s="3"/>
      <c r="F16" s="3"/>
      <c r="G16" s="21"/>
      <c r="I16" s="2"/>
    </row>
    <row r="17" spans="1:11" ht="18.75" x14ac:dyDescent="0.3">
      <c r="A17" s="7" t="s">
        <v>14</v>
      </c>
      <c r="B17" s="20"/>
      <c r="C17" s="29" t="s">
        <v>21</v>
      </c>
      <c r="D17" s="3"/>
      <c r="E17" s="3"/>
      <c r="G17" s="23"/>
      <c r="I17" s="2"/>
    </row>
    <row r="18" spans="1:11" ht="18.75" x14ac:dyDescent="0.3">
      <c r="A18" s="7" t="s">
        <v>14</v>
      </c>
      <c r="B18" s="20"/>
      <c r="C18" s="29" t="s">
        <v>36</v>
      </c>
      <c r="D18" s="3"/>
      <c r="E18" s="3"/>
      <c r="G18" s="23"/>
      <c r="I18" s="2"/>
    </row>
    <row r="19" spans="1:11" ht="7.5" customHeight="1" x14ac:dyDescent="0.3">
      <c r="A19" s="7"/>
      <c r="B19" s="20"/>
      <c r="C19" s="20"/>
      <c r="D19" s="3"/>
      <c r="E19" s="3"/>
      <c r="G19" s="23"/>
      <c r="H19" s="2"/>
      <c r="I19" s="2"/>
    </row>
    <row r="20" spans="1:11" ht="18.75" x14ac:dyDescent="0.3">
      <c r="A20" s="7" t="s">
        <v>14</v>
      </c>
      <c r="B20" s="3"/>
      <c r="C20" s="25"/>
      <c r="D20" s="24" t="s">
        <v>22</v>
      </c>
      <c r="E20" s="25"/>
      <c r="G20" s="23"/>
      <c r="H20" s="3"/>
      <c r="I20" s="2"/>
    </row>
    <row r="21" spans="1:11" ht="7.5" customHeight="1" x14ac:dyDescent="0.3">
      <c r="A21" s="2"/>
      <c r="B21" s="2"/>
      <c r="C21" s="2"/>
      <c r="D21" s="2"/>
      <c r="E21" s="2"/>
      <c r="F21" s="2"/>
      <c r="G21" s="33"/>
      <c r="H21" s="2"/>
      <c r="I21" s="2"/>
    </row>
    <row r="22" spans="1:11" ht="18.75" x14ac:dyDescent="0.3">
      <c r="A22" s="2"/>
      <c r="B22" s="2"/>
      <c r="C22" s="22" t="s">
        <v>9</v>
      </c>
      <c r="D22" s="26"/>
      <c r="E22" s="2"/>
      <c r="G22" s="35"/>
      <c r="H22" s="2"/>
      <c r="I22" s="2"/>
    </row>
    <row r="23" spans="1:11" ht="18.75" x14ac:dyDescent="0.3">
      <c r="A23" s="2"/>
      <c r="B23" s="2" t="s">
        <v>23</v>
      </c>
      <c r="C23" s="7" t="s">
        <v>30</v>
      </c>
      <c r="D23" s="26"/>
      <c r="E23" s="41" t="s">
        <v>38</v>
      </c>
      <c r="G23" s="7" t="s">
        <v>34</v>
      </c>
      <c r="H23" s="36"/>
      <c r="I23" s="2"/>
      <c r="J23" s="2"/>
    </row>
    <row r="24" spans="1:11" ht="18.75" x14ac:dyDescent="0.3">
      <c r="A24" s="2"/>
      <c r="B24" s="2"/>
      <c r="C24" s="22" t="s">
        <v>10</v>
      </c>
      <c r="D24" s="26"/>
      <c r="E24" s="48" t="s">
        <v>39</v>
      </c>
      <c r="F24" s="2"/>
      <c r="G24" s="33"/>
      <c r="H24" s="2"/>
      <c r="I24" s="2"/>
    </row>
    <row r="25" spans="1:11" ht="9" customHeight="1" x14ac:dyDescent="0.3">
      <c r="A25" s="2"/>
      <c r="B25" s="2"/>
      <c r="C25" s="7"/>
      <c r="D25" s="23"/>
      <c r="E25" s="2"/>
      <c r="F25" s="2"/>
      <c r="G25" s="33"/>
      <c r="H25" s="2"/>
    </row>
    <row r="26" spans="1:11" ht="18.75" x14ac:dyDescent="0.3">
      <c r="A26" s="2"/>
      <c r="B26" s="15" t="s">
        <v>1</v>
      </c>
      <c r="C26" s="14">
        <v>1</v>
      </c>
      <c r="D26" s="14">
        <v>2</v>
      </c>
      <c r="E26" s="14">
        <v>3</v>
      </c>
      <c r="G26" s="23"/>
      <c r="H26" s="7" t="s">
        <v>24</v>
      </c>
      <c r="I26" s="2"/>
      <c r="J26" s="42"/>
      <c r="K26" s="43"/>
    </row>
    <row r="27" spans="1:11" ht="18.75" x14ac:dyDescent="0.3">
      <c r="B27" s="13">
        <v>1</v>
      </c>
      <c r="C27" s="28"/>
      <c r="D27" s="28"/>
      <c r="E27" s="28"/>
      <c r="G27" s="23"/>
      <c r="H27" s="7" t="s">
        <v>25</v>
      </c>
      <c r="I27" s="2"/>
      <c r="J27" s="44"/>
      <c r="K27" s="43"/>
    </row>
    <row r="28" spans="1:11" ht="18.75" x14ac:dyDescent="0.3">
      <c r="B28" s="13">
        <v>2</v>
      </c>
      <c r="C28" s="28"/>
      <c r="D28" s="28"/>
      <c r="E28" s="28"/>
      <c r="G28" s="23"/>
      <c r="J28" s="45"/>
      <c r="K28" s="46"/>
    </row>
    <row r="29" spans="1:11" ht="18.75" x14ac:dyDescent="0.3">
      <c r="B29" s="13">
        <v>3</v>
      </c>
      <c r="C29" s="28"/>
      <c r="D29" s="28"/>
      <c r="E29" s="28"/>
      <c r="G29" s="23"/>
      <c r="H29" s="7" t="s">
        <v>26</v>
      </c>
      <c r="J29" s="42"/>
      <c r="K29" s="47"/>
    </row>
    <row r="30" spans="1:11" ht="18.75" x14ac:dyDescent="0.3">
      <c r="G30" s="23"/>
      <c r="H30" s="7" t="s">
        <v>27</v>
      </c>
      <c r="J30" s="42"/>
      <c r="K30" s="47"/>
    </row>
    <row r="31" spans="1:11" x14ac:dyDescent="0.25">
      <c r="G31" s="23"/>
    </row>
    <row r="32" spans="1:11" x14ac:dyDescent="0.25">
      <c r="G32" s="23"/>
    </row>
    <row r="33" spans="7:7" x14ac:dyDescent="0.25">
      <c r="G33" s="23"/>
    </row>
    <row r="34" spans="7:7" x14ac:dyDescent="0.25">
      <c r="G34" s="2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topLeftCell="A7" zoomScale="80" zoomScaleNormal="80" workbookViewId="0">
      <selection activeCell="K18" sqref="K18"/>
    </sheetView>
  </sheetViews>
  <sheetFormatPr defaultRowHeight="15" x14ac:dyDescent="0.25"/>
  <cols>
    <col min="1" max="1" width="3.42578125" customWidth="1"/>
    <col min="2" max="2" width="9.5703125" customWidth="1"/>
    <col min="3" max="5" width="13.5703125" customWidth="1"/>
    <col min="7" max="7" width="4" customWidth="1"/>
    <col min="8" max="8" width="11.42578125" customWidth="1"/>
    <col min="9" max="9" width="16.7109375" customWidth="1"/>
    <col min="10" max="10" width="11.7109375" customWidth="1"/>
    <col min="11" max="11" width="14.5703125" customWidth="1"/>
    <col min="15" max="15" width="14.28515625" bestFit="1" customWidth="1"/>
  </cols>
  <sheetData>
    <row r="1" spans="1:15" ht="5.25" customHeight="1" x14ac:dyDescent="0.25"/>
    <row r="2" spans="1:15" ht="18.75" x14ac:dyDescent="0.3">
      <c r="C2" s="1" t="s">
        <v>29</v>
      </c>
      <c r="D2" s="2"/>
      <c r="H2" s="2"/>
      <c r="I2" s="1" t="s">
        <v>28</v>
      </c>
      <c r="J2" s="2"/>
      <c r="K2" s="2"/>
    </row>
    <row r="3" spans="1:15" ht="18.75" x14ac:dyDescent="0.3">
      <c r="B3" s="15" t="s">
        <v>1</v>
      </c>
      <c r="C3" s="14">
        <v>1</v>
      </c>
      <c r="D3" s="14">
        <v>2</v>
      </c>
      <c r="E3" s="14">
        <v>3</v>
      </c>
      <c r="F3" s="3" t="s">
        <v>0</v>
      </c>
      <c r="G3" s="3"/>
      <c r="H3" s="27" t="s">
        <v>1</v>
      </c>
      <c r="I3" s="32">
        <v>1</v>
      </c>
      <c r="J3" s="32">
        <v>2</v>
      </c>
      <c r="K3" s="32">
        <v>3</v>
      </c>
    </row>
    <row r="4" spans="1:15" ht="18.75" x14ac:dyDescent="0.3">
      <c r="B4" s="13">
        <v>1</v>
      </c>
      <c r="C4" s="4">
        <v>3413</v>
      </c>
      <c r="D4" s="4">
        <v>126</v>
      </c>
      <c r="E4" s="4">
        <v>231</v>
      </c>
      <c r="F4" s="10">
        <f>SUM(C4:E4)</f>
        <v>3770</v>
      </c>
      <c r="G4" s="19"/>
      <c r="H4" s="31">
        <v>1</v>
      </c>
      <c r="I4" s="5">
        <v>7</v>
      </c>
      <c r="J4" s="5">
        <v>25</v>
      </c>
      <c r="K4" s="5">
        <v>31</v>
      </c>
    </row>
    <row r="5" spans="1:15" ht="18.75" x14ac:dyDescent="0.3">
      <c r="B5" s="13">
        <v>2</v>
      </c>
      <c r="C5" s="38">
        <v>151</v>
      </c>
      <c r="D5" s="4">
        <v>564</v>
      </c>
      <c r="E5" s="4">
        <v>729</v>
      </c>
      <c r="F5" s="10">
        <f t="shared" ref="F5:F6" si="0">SUM(C5:E5)</f>
        <v>1444</v>
      </c>
      <c r="G5" s="19"/>
      <c r="H5" s="31">
        <v>2</v>
      </c>
      <c r="I5" s="5">
        <v>29</v>
      </c>
      <c r="J5" s="5">
        <v>5</v>
      </c>
      <c r="K5" s="5">
        <v>8.3000000000000007</v>
      </c>
    </row>
    <row r="6" spans="1:15" ht="18.75" x14ac:dyDescent="0.3">
      <c r="B6" s="13">
        <v>3</v>
      </c>
      <c r="C6" s="4">
        <v>435</v>
      </c>
      <c r="D6" s="38">
        <v>289</v>
      </c>
      <c r="E6" s="4">
        <v>1806</v>
      </c>
      <c r="F6" s="10">
        <f t="shared" si="0"/>
        <v>2530</v>
      </c>
      <c r="G6" s="19"/>
      <c r="H6" s="31">
        <v>3</v>
      </c>
      <c r="I6" s="5">
        <v>21</v>
      </c>
      <c r="J6" s="5">
        <v>11</v>
      </c>
      <c r="K6" s="5">
        <v>6.5</v>
      </c>
    </row>
    <row r="7" spans="1:15" ht="18.75" x14ac:dyDescent="0.3">
      <c r="B7" s="3" t="s">
        <v>11</v>
      </c>
      <c r="C7" s="11">
        <f>SUM(C4:C6)</f>
        <v>3999</v>
      </c>
      <c r="D7" s="11">
        <f t="shared" ref="D7:E7" si="1">SUM(D4:D6)</f>
        <v>979</v>
      </c>
      <c r="E7" s="11">
        <f t="shared" si="1"/>
        <v>2766</v>
      </c>
      <c r="F7" s="3"/>
      <c r="G7" s="21"/>
    </row>
    <row r="8" spans="1:15" ht="7.5" customHeight="1" x14ac:dyDescent="0.3">
      <c r="B8" s="2"/>
      <c r="C8" s="2"/>
      <c r="D8" s="2"/>
      <c r="E8" s="2"/>
      <c r="F8" s="2"/>
      <c r="G8" s="33"/>
    </row>
    <row r="9" spans="1:15" ht="18.75" x14ac:dyDescent="0.3">
      <c r="A9" s="2"/>
      <c r="B9" s="2"/>
    </row>
    <row r="10" spans="1:15" ht="18.75" x14ac:dyDescent="0.3">
      <c r="A10" s="2"/>
      <c r="B10" s="2"/>
      <c r="C10" s="6" t="s">
        <v>3</v>
      </c>
      <c r="D10" s="6" t="s">
        <v>4</v>
      </c>
      <c r="E10" s="6" t="s">
        <v>5</v>
      </c>
      <c r="F10" s="6" t="s">
        <v>6</v>
      </c>
      <c r="G10" s="34"/>
      <c r="H10" s="6" t="s">
        <v>7</v>
      </c>
      <c r="I10" s="6" t="s">
        <v>31</v>
      </c>
      <c r="K10" s="12" t="s">
        <v>37</v>
      </c>
    </row>
    <row r="11" spans="1:15" ht="18.75" x14ac:dyDescent="0.3">
      <c r="A11" s="7" t="s">
        <v>12</v>
      </c>
      <c r="B11" s="8" t="s">
        <v>2</v>
      </c>
      <c r="C11" s="16">
        <f>C5</f>
        <v>151</v>
      </c>
      <c r="D11" s="17">
        <f>F5</f>
        <v>1444</v>
      </c>
      <c r="E11" s="11">
        <f>C7</f>
        <v>3999</v>
      </c>
      <c r="F11" s="18">
        <f>I5</f>
        <v>29</v>
      </c>
      <c r="G11" s="21"/>
      <c r="H11" s="25">
        <f>LN(F11)</f>
        <v>3.3672958299864741</v>
      </c>
      <c r="I11" s="25">
        <f>LN(C11/(D11*E11))</f>
        <v>-10.551692091484666</v>
      </c>
      <c r="K11" s="40" t="s">
        <v>33</v>
      </c>
      <c r="L11" s="39" t="s">
        <v>32</v>
      </c>
    </row>
    <row r="12" spans="1:15" ht="18.75" x14ac:dyDescent="0.3">
      <c r="A12" s="7"/>
      <c r="B12" s="8"/>
      <c r="C12" s="21"/>
      <c r="D12" s="21"/>
      <c r="E12" s="21"/>
      <c r="F12" s="21"/>
      <c r="G12" s="21"/>
      <c r="H12" s="6" t="s">
        <v>15</v>
      </c>
      <c r="I12" s="6" t="s">
        <v>16</v>
      </c>
      <c r="K12" s="41" t="s">
        <v>35</v>
      </c>
      <c r="O12" s="37"/>
    </row>
    <row r="13" spans="1:15" ht="18.75" x14ac:dyDescent="0.3">
      <c r="A13" s="7" t="s">
        <v>13</v>
      </c>
      <c r="B13" s="9" t="s">
        <v>8</v>
      </c>
      <c r="C13" s="16">
        <f>D6</f>
        <v>289</v>
      </c>
      <c r="D13" s="17">
        <f>F6</f>
        <v>2530</v>
      </c>
      <c r="E13" s="11">
        <f>D7</f>
        <v>979</v>
      </c>
      <c r="F13" s="18">
        <f>J6</f>
        <v>11</v>
      </c>
      <c r="G13" s="21"/>
      <c r="H13" s="25">
        <f>LN(F13)</f>
        <v>2.3978952727983707</v>
      </c>
      <c r="I13" s="25">
        <f>LN(C13/(D13*E13))</f>
        <v>-9.0560795361396433</v>
      </c>
    </row>
    <row r="14" spans="1:15" ht="18.75" x14ac:dyDescent="0.3">
      <c r="A14" s="7"/>
      <c r="B14" s="9"/>
      <c r="C14" s="21"/>
      <c r="D14" s="21"/>
      <c r="E14" s="21"/>
      <c r="F14" s="21"/>
      <c r="G14" s="21"/>
      <c r="H14" s="6" t="s">
        <v>17</v>
      </c>
      <c r="I14" s="6" t="s">
        <v>18</v>
      </c>
    </row>
    <row r="15" spans="1:15" ht="18.75" x14ac:dyDescent="0.3">
      <c r="A15" s="7" t="s">
        <v>12</v>
      </c>
      <c r="B15" s="3"/>
      <c r="C15" s="30" t="s">
        <v>19</v>
      </c>
      <c r="D15" s="3"/>
      <c r="E15" s="3"/>
      <c r="F15" s="3"/>
      <c r="G15" s="21"/>
      <c r="I15" s="2"/>
    </row>
    <row r="16" spans="1:15" ht="18.75" x14ac:dyDescent="0.3">
      <c r="A16" s="7" t="s">
        <v>13</v>
      </c>
      <c r="B16" s="3"/>
      <c r="C16" s="30" t="s">
        <v>20</v>
      </c>
      <c r="D16" s="3"/>
      <c r="E16" s="3"/>
      <c r="F16" s="3"/>
      <c r="G16" s="21"/>
      <c r="I16" s="2"/>
    </row>
    <row r="17" spans="1:11" ht="18.75" x14ac:dyDescent="0.3">
      <c r="A17" s="7" t="s">
        <v>14</v>
      </c>
      <c r="B17" s="20"/>
      <c r="C17" s="29" t="s">
        <v>21</v>
      </c>
      <c r="D17" s="3"/>
      <c r="E17" s="3"/>
      <c r="G17" s="23"/>
      <c r="I17" s="2"/>
    </row>
    <row r="18" spans="1:11" ht="18.75" x14ac:dyDescent="0.3">
      <c r="A18" s="7" t="s">
        <v>14</v>
      </c>
      <c r="B18" s="20"/>
      <c r="C18" s="29" t="s">
        <v>36</v>
      </c>
      <c r="D18" s="3"/>
      <c r="E18" s="3"/>
      <c r="G18" s="23"/>
      <c r="I18" s="2"/>
    </row>
    <row r="19" spans="1:11" ht="7.5" customHeight="1" x14ac:dyDescent="0.3">
      <c r="A19" s="7"/>
      <c r="B19" s="20"/>
      <c r="C19" s="20"/>
      <c r="D19" s="3"/>
      <c r="E19" s="3"/>
      <c r="G19" s="23"/>
      <c r="H19" s="2"/>
      <c r="I19" s="2"/>
    </row>
    <row r="20" spans="1:11" ht="18.75" x14ac:dyDescent="0.3">
      <c r="A20" s="7" t="s">
        <v>14</v>
      </c>
      <c r="B20" s="3"/>
      <c r="C20" s="25">
        <f>H13-H11</f>
        <v>-0.96940055718810347</v>
      </c>
      <c r="D20" s="24" t="s">
        <v>22</v>
      </c>
      <c r="E20" s="25">
        <f>I11-I13</f>
        <v>-1.4956125553450228</v>
      </c>
      <c r="G20" s="23"/>
      <c r="H20" s="3"/>
      <c r="I20" s="2"/>
    </row>
    <row r="21" spans="1:11" ht="7.5" customHeight="1" x14ac:dyDescent="0.3">
      <c r="A21" s="2"/>
      <c r="B21" s="2"/>
      <c r="C21" s="2"/>
      <c r="D21" s="2"/>
      <c r="E21" s="2"/>
      <c r="F21" s="2"/>
      <c r="G21" s="33"/>
      <c r="H21" s="2"/>
      <c r="I21" s="2"/>
    </row>
    <row r="22" spans="1:11" ht="18.75" x14ac:dyDescent="0.3">
      <c r="A22" s="2"/>
      <c r="B22" s="2"/>
      <c r="C22" s="22" t="s">
        <v>9</v>
      </c>
      <c r="D22" s="26">
        <f>E20/C20</f>
        <v>1.5428220504465964</v>
      </c>
      <c r="E22" s="2"/>
      <c r="F22" s="20" t="s">
        <v>19</v>
      </c>
      <c r="G22" s="35"/>
      <c r="H22" s="2"/>
      <c r="I22" s="2"/>
    </row>
    <row r="23" spans="1:11" ht="18.75" x14ac:dyDescent="0.3">
      <c r="A23" s="2"/>
      <c r="B23" s="2" t="s">
        <v>23</v>
      </c>
      <c r="C23" s="7" t="s">
        <v>30</v>
      </c>
      <c r="D23" s="26">
        <f>LN(F11)*D22+LN(C11/(D11*E11))</f>
        <v>-5.3565538346046608</v>
      </c>
      <c r="E23" s="2"/>
      <c r="F23" s="7" t="s">
        <v>34</v>
      </c>
      <c r="G23" s="36"/>
      <c r="H23" s="2"/>
      <c r="I23" s="2"/>
    </row>
    <row r="24" spans="1:11" ht="18.75" x14ac:dyDescent="0.3">
      <c r="A24" s="2"/>
      <c r="B24" s="2"/>
      <c r="C24" s="22" t="s">
        <v>10</v>
      </c>
      <c r="D24" s="26">
        <f>EXP(D23)</f>
        <v>4.7171341537430959E-3</v>
      </c>
      <c r="E24" s="2"/>
      <c r="F24" s="2"/>
      <c r="G24" s="33"/>
      <c r="H24" s="2"/>
      <c r="I24" s="2"/>
    </row>
    <row r="25" spans="1:11" ht="9" customHeight="1" x14ac:dyDescent="0.3">
      <c r="A25" s="2"/>
      <c r="B25" s="2"/>
      <c r="C25" s="7"/>
      <c r="D25" s="23"/>
      <c r="E25" s="2"/>
      <c r="F25" s="2"/>
      <c r="G25" s="33"/>
      <c r="H25" s="2"/>
    </row>
    <row r="26" spans="1:11" ht="18.75" x14ac:dyDescent="0.3">
      <c r="A26" s="2"/>
      <c r="B26" s="15" t="s">
        <v>1</v>
      </c>
      <c r="C26" s="14">
        <v>1</v>
      </c>
      <c r="D26" s="14">
        <v>2</v>
      </c>
      <c r="E26" s="14">
        <v>3</v>
      </c>
      <c r="G26" s="23"/>
      <c r="H26" s="7" t="s">
        <v>24</v>
      </c>
      <c r="I26" s="2"/>
      <c r="J26" s="42"/>
      <c r="K26" s="43"/>
    </row>
    <row r="27" spans="1:11" ht="18.75" x14ac:dyDescent="0.3">
      <c r="B27" s="13">
        <v>1</v>
      </c>
      <c r="C27" s="28">
        <f>$D$24*$F4*C$7*I4^(-$D$22)</f>
        <v>3532.9304753943288</v>
      </c>
      <c r="D27" s="28">
        <f t="shared" ref="D27" si="2">$D$24*$F4*D$7*J4^(-$D$22)</f>
        <v>121.34715509656513</v>
      </c>
      <c r="E27" s="28">
        <f>$D$24*$F4*E$7*K4^(-$D$22)</f>
        <v>246.01752618054601</v>
      </c>
      <c r="G27" s="23"/>
      <c r="H27" s="7" t="s">
        <v>25</v>
      </c>
      <c r="I27" s="2"/>
      <c r="J27" s="44"/>
      <c r="K27" s="43"/>
    </row>
    <row r="28" spans="1:11" ht="18.75" x14ac:dyDescent="0.3">
      <c r="B28" s="13">
        <v>2</v>
      </c>
      <c r="C28" s="28">
        <f>$D$24*$F5*C$7*I5^(-$D$22)</f>
        <v>150.99999999999991</v>
      </c>
      <c r="D28" s="28">
        <f>$D$24*$F5*D$7*J5^(-$D$22)</f>
        <v>556.72635038201327</v>
      </c>
      <c r="E28" s="28">
        <f>$D$24*$F5*E$7*K5^(-$D$22)</f>
        <v>719.65384419888687</v>
      </c>
      <c r="G28" s="23"/>
      <c r="J28" s="45"/>
      <c r="K28" s="46"/>
    </row>
    <row r="29" spans="1:11" ht="18.75" x14ac:dyDescent="0.3">
      <c r="B29" s="13">
        <v>3</v>
      </c>
      <c r="C29" s="28">
        <f>$D$24*$F6*C$7*I6^(-$D$22)</f>
        <v>435.31243121648487</v>
      </c>
      <c r="D29" s="28">
        <f>$D$24*$F6*D$7*J6^(-$D$22)</f>
        <v>289.00000000000011</v>
      </c>
      <c r="E29" s="28">
        <f>$D$24*$F6*E$7*K6^(-$D$22)</f>
        <v>1838.5281035305129</v>
      </c>
      <c r="G29" s="23"/>
      <c r="H29" s="7" t="s">
        <v>26</v>
      </c>
      <c r="J29" s="42"/>
      <c r="K29" s="47"/>
    </row>
    <row r="30" spans="1:11" ht="18.75" x14ac:dyDescent="0.3">
      <c r="G30" s="23"/>
      <c r="H30" s="7" t="s">
        <v>27</v>
      </c>
      <c r="J30" s="42"/>
      <c r="K30" s="47"/>
    </row>
    <row r="31" spans="1:11" x14ac:dyDescent="0.25">
      <c r="G31" s="23"/>
    </row>
    <row r="32" spans="1:11" x14ac:dyDescent="0.25">
      <c r="G32" s="23"/>
    </row>
    <row r="33" spans="7:7" x14ac:dyDescent="0.25">
      <c r="G33" s="23"/>
    </row>
    <row r="34" spans="7:7" x14ac:dyDescent="0.25">
      <c r="G34" s="2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Calc</vt:lpstr>
      <vt:lpstr>Calc 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</dc:creator>
  <cp:lastModifiedBy>JS</cp:lastModifiedBy>
  <dcterms:created xsi:type="dcterms:W3CDTF">2017-04-26T22:04:51Z</dcterms:created>
  <dcterms:modified xsi:type="dcterms:W3CDTF">2023-04-26T18:37:57Z</dcterms:modified>
</cp:coreProperties>
</file>